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choxa\Desktop\"/>
    </mc:Choice>
  </mc:AlternateContent>
  <xr:revisionPtr revIDLastSave="0" documentId="13_ncr:1_{72009272-9CBF-4892-8C93-5336950C1D54}" xr6:coauthVersionLast="47" xr6:coauthVersionMax="47" xr10:uidLastSave="{00000000-0000-0000-0000-000000000000}"/>
  <bookViews>
    <workbookView xWindow="-108" yWindow="-108" windowWidth="23256" windowHeight="12456" xr2:uid="{3BFAECB8-777A-42F3-A784-BE6C0FB237B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7" i="1" l="1" a="1"/>
  <c r="B37" i="1" s="1"/>
  <c r="B30" i="1" a="1"/>
  <c r="B30" i="1" s="1"/>
  <c r="B27" i="1" a="1"/>
  <c r="B27" i="1" s="1"/>
  <c r="B47" i="1" a="1"/>
  <c r="B47" i="1" s="1"/>
  <c r="B24" i="1" a="1"/>
  <c r="B24" i="1" s="1"/>
  <c r="B21" i="1" a="1"/>
  <c r="B21" i="1" s="1"/>
  <c r="B19" i="1" a="1"/>
  <c r="B19" i="1" s="1"/>
  <c r="B3" i="1" a="1"/>
  <c r="B3" i="1" s="1"/>
  <c r="B1" i="1" a="1"/>
  <c r="B1" i="1" s="1"/>
  <c r="B8" i="1" l="1" a="1"/>
  <c r="B8" i="1" s="1"/>
  <c r="B11" i="1" a="1"/>
  <c r="B11" i="1" s="1"/>
  <c r="B42" i="1" a="1"/>
  <c r="B4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<sst xmlns="http://schemas.openxmlformats.org/spreadsheetml/2006/main" count="34" uniqueCount="34">
  <si>
    <t>Account Balance</t>
  </si>
  <si>
    <t>List Accounts</t>
  </si>
  <si>
    <t>Initialize Client Check</t>
  </si>
  <si>
    <t>Account PnL</t>
  </si>
  <si>
    <t>Search Symbols</t>
  </si>
  <si>
    <t>ES 20250620 CME Future/USD</t>
  </si>
  <si>
    <t>Venue Examples</t>
  </si>
  <si>
    <t>TradableProduct Examples</t>
  </si>
  <si>
    <t>CME</t>
  </si>
  <si>
    <t>Binance</t>
  </si>
  <si>
    <t>NQ 20250620 CME Future/USD</t>
  </si>
  <si>
    <t>Note the base/quote format, where the base is quoted in USD above</t>
  </si>
  <si>
    <t>BBO Example</t>
  </si>
  <si>
    <t>Mid Example</t>
  </si>
  <si>
    <t>Ticker Example</t>
  </si>
  <si>
    <t>Cash Excess</t>
  </si>
  <si>
    <t>Equity</t>
  </si>
  <si>
    <t>Position Margin</t>
  </si>
  <si>
    <t>Purchashing Power</t>
  </si>
  <si>
    <t>Realized PnL</t>
  </si>
  <si>
    <t>Unrealized PnL</t>
  </si>
  <si>
    <t>Total Margin</t>
  </si>
  <si>
    <t>Yesterday Equity</t>
  </si>
  <si>
    <t>Bid Price</t>
  </si>
  <si>
    <t>Bid Quantity</t>
  </si>
  <si>
    <t>Ask Price</t>
  </si>
  <si>
    <t>Ask Quantity</t>
  </si>
  <si>
    <t>Last Price</t>
  </si>
  <si>
    <t>Last Quantity</t>
  </si>
  <si>
    <t>Streaming BBO Example</t>
  </si>
  <si>
    <t>Streaming Position Example</t>
  </si>
  <si>
    <t>Streaming = updates every second</t>
  </si>
  <si>
    <t>can search ES, NQ, ZN, etc</t>
  </si>
  <si>
    <t>Streaming Fills Example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</si>
</sst>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Types" Target="richData/rdRichValueTypes.xml"/><Relationship Id="rId3" Type="http://schemas.openxmlformats.org/officeDocument/2006/relationships/styles" Target="styles.xml"/><Relationship Id="rId7" Type="http://schemas.microsoft.com/office/2017/06/relationships/rdRichValueStructure" Target="richData/rdrichvaluestructur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06/relationships/rdRichValue" Target="richData/rdrichvalue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alcChain" Target="calcChain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14</v>
  </rv>
</rvData>
</file>

<file path=xl/richData/rdrichvaluestructure.xml><?xml version="1.0" encoding="utf-8"?>
<rvStructures xmlns="http://schemas.microsoft.com/office/spreadsheetml/2017/richdata" count="1">
  <s t="_error">
    <k n="error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528" row="1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7F965020-A1C8-46AF-AAEF-CF8982F12820}">
  <we:reference id="wa200008402" version="1.0.0.0" store="en-US" storeType="OMEX"/>
  <we:alternateReferences>
    <we:reference id="wa200008402" version="1.0.0.0" store="wa200008402" storeType="OMEX"/>
  </we:alternateReferences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 val="1"/>
    </a:ext>
    <a:ext xmlns:a="http://schemas.openxmlformats.org/drawingml/2006/main" uri="{7C84B067-C214-45C3-A712-C9D94CD141B2}">
      <we:customFunctionIdList>
        <we:customFunctionIds>_xldudf_ARCHITECT_INITIALIZECLIENT</we:customFunctionIds>
        <we:customFunctionIds>_xldudf_ARCHITECT_MARKETBBO</we:customFunctionIds>
        <we:customFunctionIds>_xldudf_ARCHITECT_STREAMMARKETTICKER</we:customFunctionIds>
        <we:customFunctionIds>_xldudf_ARCHITECT_MARKETMID</we:customFunctionIds>
        <we:customFunctionIds>_xldudf_ARCHITECT_MARKETTICKER</we:customFunctionIds>
        <we:customFunctionIds>_xldudf_ARCHITECT_ACCOUNTLIST</we:customFunctionIds>
        <we:customFunctionIds>_xldudf_ARCHITECT_STREAMACCOUNTPOSITIONVALUES</we:customFunctionIds>
        <we:customFunctionIds>_xldudf_ARCHITECT_ACCOUNTPNL</we:customFunctionIds>
        <we:customFunctionIds>_xldudf_ARCHITECT_ACCOUNTBALANCE</we:customFunctionIds>
        <we:customFunctionIds>_xldudf_ARCHITECT_DERIVEFUTURESSYMBOL</we:customFunctionIds>
        <we:customFunctionIds>_xldudf_ARCHITECT_SEARCHSYMBOLS</we:customFunctionIds>
        <we:customFunctionIds>_xldudf_ARCHITECT_STREAMFILLSANALYSIS</we:customFunctionIds>
      </we:customFunctionIdList>
    </a:ext>
  </we:extLst>
</we:webextension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DCD5C9-F276-42BF-B351-4451BDC8B8DF}">
  <dimension ref="A1:I66"/>
  <sheetViews>
    <sheetView tabSelected="1" zoomScale="63" workbookViewId="0">
      <selection activeCell="E26" sqref="E26"/>
    </sheetView>
  </sheetViews>
  <sheetFormatPr defaultRowHeight="14.4" x14ac:dyDescent="0.3"/>
  <cols>
    <col min="1" max="1" width="30.6640625" bestFit="1" customWidth="1"/>
    <col min="2" max="2" width="27.6640625" bestFit="1" customWidth="1"/>
    <col min="3" max="3" width="35.88671875" bestFit="1" customWidth="1"/>
    <col min="4" max="4" width="15" bestFit="1" customWidth="1"/>
    <col min="5" max="5" width="18.109375" bestFit="1" customWidth="1"/>
    <col min="6" max="6" width="12.33203125" bestFit="1" customWidth="1"/>
    <col min="7" max="7" width="14.21875" bestFit="1" customWidth="1"/>
    <col min="8" max="8" width="11.77734375" bestFit="1" customWidth="1"/>
    <col min="9" max="9" width="15.6640625" bestFit="1" customWidth="1"/>
  </cols>
  <sheetData>
    <row r="1" spans="1:9" x14ac:dyDescent="0.3">
      <c r="A1" s="1" t="s">
        <v>2</v>
      </c>
      <c r="B1" t="str" cm="1">
        <f t="array" ref="B1">_xldudf_ARCHITECT_INITIALIZECLIENT()</f>
        <v>a.cho@architect.co</v>
      </c>
    </row>
    <row r="3" spans="1:9" x14ac:dyDescent="0.3">
      <c r="A3" s="1" t="s">
        <v>1</v>
      </c>
      <c r="B3" t="str" cm="1">
        <f t="array" ref="B3:E5">_xldudf_ARCHITECT_ACCOUNTLIST()</f>
        <v>Account Name</v>
      </c>
      <c r="C3" t="str">
        <v>Trader</v>
      </c>
      <c r="D3" t="str">
        <v>Trade Permission</v>
      </c>
      <c r="E3" t="str">
        <v>View Permission</v>
      </c>
    </row>
    <row r="4" spans="1:9" x14ac:dyDescent="0.3">
      <c r="B4" t="str">
        <v>RQD:1401001/ACho</v>
      </c>
      <c r="C4" t="str">
        <v>c207106a-9541-5e8f-ac50-6dd7d756e0e3</v>
      </c>
      <c r="D4" t="str">
        <v>true</v>
      </c>
      <c r="E4" t="str">
        <v>true</v>
      </c>
    </row>
    <row r="5" spans="1:9" x14ac:dyDescent="0.3">
      <c r="B5" t="str">
        <v>DORMAN:2153155R/ACho</v>
      </c>
      <c r="C5" t="str">
        <v>c207106a-9541-5e8f-ac50-6dd7d756e0e3</v>
      </c>
      <c r="D5" t="str">
        <v>true</v>
      </c>
      <c r="E5" t="str">
        <v>true</v>
      </c>
    </row>
    <row r="8" spans="1:9" x14ac:dyDescent="0.3">
      <c r="A8" s="1" t="s">
        <v>0</v>
      </c>
      <c r="B8" cm="1">
        <f t="array" aca="1" ref="B8" ca="1">_xldudf_ARCHITECT_ACCOUNTBALANCE(B4)</f>
        <v>21529.42</v>
      </c>
    </row>
    <row r="9" spans="1:9" x14ac:dyDescent="0.3">
      <c r="A9" s="1"/>
    </row>
    <row r="10" spans="1:9" x14ac:dyDescent="0.3">
      <c r="B10" s="1" t="s">
        <v>15</v>
      </c>
      <c r="C10" s="1" t="s">
        <v>16</v>
      </c>
      <c r="D10" s="1" t="s">
        <v>17</v>
      </c>
      <c r="E10" s="1" t="s">
        <v>18</v>
      </c>
      <c r="F10" s="1" t="s">
        <v>19</v>
      </c>
      <c r="G10" s="1" t="s">
        <v>20</v>
      </c>
      <c r="H10" s="1" t="s">
        <v>21</v>
      </c>
      <c r="I10" s="1" t="s">
        <v>22</v>
      </c>
    </row>
    <row r="11" spans="1:9" x14ac:dyDescent="0.3">
      <c r="A11" s="1" t="s">
        <v>3</v>
      </c>
      <c r="B11" cm="1">
        <f t="array" aca="1" ref="B11:I11" ca="1">_xldudf_ARCHITECT_ACCOUNTPNL(B4)</f>
        <v>896.85</v>
      </c>
      <c r="C11">
        <f ca="1"/>
        <v>10223.73</v>
      </c>
      <c r="D11">
        <f ca="1"/>
        <v>3648.85</v>
      </c>
      <c r="E11">
        <f ca="1"/>
        <v>9091.4</v>
      </c>
      <c r="F11">
        <f ca="1"/>
        <v>0</v>
      </c>
      <c r="G11">
        <f ca="1"/>
        <v>0</v>
      </c>
      <c r="H11">
        <f ca="1"/>
        <v>3648.85</v>
      </c>
      <c r="I11">
        <f ca="1"/>
        <v>0</v>
      </c>
    </row>
    <row r="14" spans="1:9" x14ac:dyDescent="0.3">
      <c r="A14" s="1" t="s">
        <v>7</v>
      </c>
      <c r="B14" t="s">
        <v>5</v>
      </c>
      <c r="C14" t="s">
        <v>10</v>
      </c>
    </row>
    <row r="15" spans="1:9" x14ac:dyDescent="0.3">
      <c r="B15" t="s">
        <v>11</v>
      </c>
    </row>
    <row r="17" spans="1:7" x14ac:dyDescent="0.3">
      <c r="A17" s="1" t="s">
        <v>6</v>
      </c>
      <c r="B17" t="s">
        <v>8</v>
      </c>
      <c r="C17" t="s">
        <v>9</v>
      </c>
    </row>
    <row r="19" spans="1:7" x14ac:dyDescent="0.3">
      <c r="A19" s="1" t="s">
        <v>12</v>
      </c>
      <c r="B19" cm="1">
        <f t="array" aca="1" ref="B19:C19" ca="1">_xldudf_ARCHITECT_MARKETBBO($B$14,$B$17)</f>
        <v>5831.75</v>
      </c>
      <c r="C19">
        <f ca="1"/>
        <v>5832</v>
      </c>
    </row>
    <row r="21" spans="1:7" x14ac:dyDescent="0.3">
      <c r="A21" s="1" t="s">
        <v>13</v>
      </c>
      <c r="B21" cm="1">
        <f t="array" aca="1" ref="B21" ca="1">_xldudf_ARCHITECT_MARKETMID(C14,B17)</f>
        <v>20815.625</v>
      </c>
    </row>
    <row r="23" spans="1:7" x14ac:dyDescent="0.3">
      <c r="B23" s="1" t="s">
        <v>23</v>
      </c>
      <c r="C23" s="1" t="s">
        <v>24</v>
      </c>
      <c r="D23" s="1" t="s">
        <v>25</v>
      </c>
      <c r="E23" s="1" t="s">
        <v>26</v>
      </c>
      <c r="F23" s="1" t="s">
        <v>27</v>
      </c>
      <c r="G23" s="1" t="s">
        <v>28</v>
      </c>
    </row>
    <row r="24" spans="1:7" x14ac:dyDescent="0.3">
      <c r="A24" s="1" t="s">
        <v>14</v>
      </c>
      <c r="B24" cm="1">
        <f t="array" aca="1" ref="B24:G24" ca="1">_xldudf_ARCHITECT_MARKETTICKER("ES 20250620 CME Future/USD", B17)</f>
        <v>5831.75</v>
      </c>
      <c r="C24">
        <f ca="1"/>
        <v>20</v>
      </c>
      <c r="D24">
        <f ca="1"/>
        <v>5832</v>
      </c>
      <c r="E24">
        <f ca="1"/>
        <v>43</v>
      </c>
      <c r="F24">
        <f ca="1"/>
        <v>5847.5</v>
      </c>
      <c r="G24">
        <f ca="1"/>
        <v>2</v>
      </c>
    </row>
    <row r="27" spans="1:7" x14ac:dyDescent="0.3">
      <c r="A27" s="1" t="s">
        <v>29</v>
      </c>
      <c r="B27" cm="1">
        <f t="array" ref="B27:D27">_xldudf_ARCHITECT_STREAMMARKETTICKER(B14,B17)</f>
        <v>5831.75</v>
      </c>
      <c r="C27">
        <v>5832</v>
      </c>
      <c r="D27">
        <v>5847.5</v>
      </c>
    </row>
    <row r="28" spans="1:7" x14ac:dyDescent="0.3">
      <c r="A28" t="s">
        <v>31</v>
      </c>
    </row>
    <row r="30" spans="1:7" x14ac:dyDescent="0.3">
      <c r="A30" s="1" t="s">
        <v>30</v>
      </c>
      <c r="B30" t="str" cm="1">
        <f t="array" ref="B30:D34">_xldudf_ARCHITECT_STREAMACCOUNTPOSITIONVALUES(B4,{"AAPL US Equity/USD","SPY US Equity/USD","TQQQ US Equity/USD"})</f>
        <v>2025-05-13T01:06:59.074737370Z</v>
      </c>
      <c r="C30" t="str">
        <v/>
      </c>
      <c r="D30" t="str">
        <v/>
      </c>
    </row>
    <row r="31" spans="1:7" x14ac:dyDescent="0.3">
      <c r="B31" t="str">
        <v>Symbol</v>
      </c>
      <c r="C31" t="str">
        <v>NetPosition</v>
      </c>
      <c r="D31" t="str">
        <v>Cost Basis</v>
      </c>
    </row>
    <row r="32" spans="1:7" x14ac:dyDescent="0.3">
      <c r="B32" t="str">
        <v>AAPL US Equity/USD</v>
      </c>
      <c r="C32" t="str">
        <v>-51</v>
      </c>
      <c r="D32" t="str">
        <v>205.19627450980392156862745098</v>
      </c>
    </row>
    <row r="33" spans="1:8" x14ac:dyDescent="0.3">
      <c r="B33" t="str">
        <v>SPY US Equity/USD</v>
      </c>
      <c r="C33" t="str">
        <v>0</v>
      </c>
      <c r="D33" t="str">
        <v>0</v>
      </c>
    </row>
    <row r="34" spans="1:8" x14ac:dyDescent="0.3">
      <c r="B34" t="str">
        <v>TQQQ US Equity/USD</v>
      </c>
      <c r="C34" t="str">
        <v>-1</v>
      </c>
      <c r="D34" t="str">
        <v>54.02</v>
      </c>
    </row>
    <row r="37" spans="1:8" x14ac:dyDescent="0.3">
      <c r="B37" t="str" cm="1">
        <f t="array" ref="B37:D40">_xldudf_ARCHITECT_STREAMACCOUNTPOSITIONVALUES(B5,B14:C14, TRUE)</f>
        <v>2025-05-12T21:10:10.904309363Z</v>
      </c>
      <c r="C37" t="str">
        <v/>
      </c>
      <c r="D37" t="str">
        <v/>
      </c>
    </row>
    <row r="38" spans="1:8" x14ac:dyDescent="0.3">
      <c r="B38" t="str">
        <v>Symbol</v>
      </c>
      <c r="C38" t="str">
        <v>NetPosition</v>
      </c>
      <c r="D38" t="str">
        <v>Cost Basis</v>
      </c>
    </row>
    <row r="39" spans="1:8" x14ac:dyDescent="0.3">
      <c r="B39" t="str">
        <v>ES 20250620 CME Future/USD</v>
      </c>
      <c r="C39" t="str">
        <v>0</v>
      </c>
      <c r="D39" t="str">
        <v>0</v>
      </c>
    </row>
    <row r="40" spans="1:8" x14ac:dyDescent="0.3">
      <c r="B40" t="str">
        <v>NQ 20250620 CME Future/USD</v>
      </c>
      <c r="C40" t="str">
        <v>0</v>
      </c>
      <c r="D40" t="str">
        <v>0</v>
      </c>
    </row>
    <row r="42" spans="1:8" x14ac:dyDescent="0.3">
      <c r="A42" s="1" t="s">
        <v>33</v>
      </c>
      <c r="B42" t="str" cm="1">
        <f t="array" ref="B42:H43">_xldudf_ARCHITECT_STREAMFILLSANALYSIS(B5, "AAPL", 2)</f>
        <v>Symbols</v>
      </c>
      <c r="C42" t="str">
        <v>TradePosition</v>
      </c>
      <c r="D42" t="str">
        <v>TradeCount</v>
      </c>
      <c r="E42" t="str">
        <v>AverageBuyPrice</v>
      </c>
      <c r="F42" t="str">
        <v>BuyQuantity</v>
      </c>
      <c r="G42" t="str">
        <v>AverageSellPrice</v>
      </c>
      <c r="H42" t="str">
        <v>SellQuantity</v>
      </c>
    </row>
    <row r="43" spans="1:8" x14ac:dyDescent="0.3">
      <c r="B43" t="str">
        <v>AAPL</v>
      </c>
      <c r="C43" t="str">
        <v/>
      </c>
      <c r="D43" t="str">
        <v/>
      </c>
      <c r="E43" t="str">
        <v/>
      </c>
      <c r="F43" t="str">
        <v/>
      </c>
      <c r="G43" t="str">
        <v/>
      </c>
      <c r="H43" t="str">
        <v/>
      </c>
    </row>
    <row r="47" spans="1:8" x14ac:dyDescent="0.3">
      <c r="A47" s="1" t="s">
        <v>4</v>
      </c>
      <c r="B47" t="str" cm="1">
        <f t="array" ref="B47:B66">_xldudf_ARCHITECT_SEARCHSYMBOLS("ZN")</f>
        <v>ZN 20250618 CME Future/USD</v>
      </c>
    </row>
    <row r="48" spans="1:8" x14ac:dyDescent="0.3">
      <c r="A48" t="s">
        <v>32</v>
      </c>
      <c r="B48" t="str">
        <v>ZN 20251219 CME Future/USD</v>
      </c>
    </row>
    <row r="49" spans="2:2" x14ac:dyDescent="0.3">
      <c r="B49" t="str">
        <v>ZN 20250320 CME Future/USD</v>
      </c>
    </row>
    <row r="50" spans="2:2" x14ac:dyDescent="0.3">
      <c r="B50" t="str">
        <v>ZN 20250919 CME Future/USD</v>
      </c>
    </row>
    <row r="51" spans="2:2" x14ac:dyDescent="0.3">
      <c r="B51" t="str">
        <v>BIT 20250627 CDE Future/USD</v>
      </c>
    </row>
    <row r="52" spans="2:2" x14ac:dyDescent="0.3">
      <c r="B52" t="str">
        <v>ES 20250321 CME Future/USD</v>
      </c>
    </row>
    <row r="53" spans="2:2" x14ac:dyDescent="0.3">
      <c r="B53" t="str">
        <v>ES 20250919 CME Future/USD</v>
      </c>
    </row>
    <row r="54" spans="2:2" x14ac:dyDescent="0.3">
      <c r="B54" t="str">
        <v>ES 20260320 CME Future/USD</v>
      </c>
    </row>
    <row r="55" spans="2:2" x14ac:dyDescent="0.3">
      <c r="B55" t="str">
        <v>ES 20260918 CME Future/USD</v>
      </c>
    </row>
    <row r="56" spans="2:2" x14ac:dyDescent="0.3">
      <c r="B56" t="str">
        <v>ES 20261218 CME Future/USD</v>
      </c>
    </row>
    <row r="57" spans="2:2" x14ac:dyDescent="0.3">
      <c r="B57" t="str">
        <v>ES 20270617 CME Future/USD</v>
      </c>
    </row>
    <row r="58" spans="2:2" x14ac:dyDescent="0.3">
      <c r="B58" t="str">
        <v>ES 20270917 CME Future/USD</v>
      </c>
    </row>
    <row r="59" spans="2:2" x14ac:dyDescent="0.3">
      <c r="B59" t="str">
        <v>ES 20280317 CME Future/USD</v>
      </c>
    </row>
    <row r="60" spans="2:2" x14ac:dyDescent="0.3">
      <c r="B60" t="str">
        <v>ES 20280616 CME Future/USD</v>
      </c>
    </row>
    <row r="61" spans="2:2" x14ac:dyDescent="0.3">
      <c r="B61" t="str">
        <v>ES 20281215 CME Future/USD</v>
      </c>
    </row>
    <row r="62" spans="2:2" x14ac:dyDescent="0.3">
      <c r="B62" t="str">
        <v>ES 20290615 CME Future/USD</v>
      </c>
    </row>
    <row r="63" spans="2:2" x14ac:dyDescent="0.3">
      <c r="B63" t="str">
        <v>ES 20291221 CME Future/USD</v>
      </c>
    </row>
    <row r="64" spans="2:2" x14ac:dyDescent="0.3">
      <c r="B64" t="str">
        <v>ES 20300621 CME Future/USD</v>
      </c>
    </row>
    <row r="65" spans="2:2" x14ac:dyDescent="0.3">
      <c r="B65" t="str">
        <v>ET 20250530 CDE Future/USD</v>
      </c>
    </row>
    <row r="66" spans="2:2" x14ac:dyDescent="0.3">
      <c r="B66" t="str">
        <v>ET 20250725 CDE Future/USD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Cho</dc:creator>
  <cp:lastModifiedBy>Andrew Cho</cp:lastModifiedBy>
  <dcterms:created xsi:type="dcterms:W3CDTF">2025-04-16T14:28:42Z</dcterms:created>
  <dcterms:modified xsi:type="dcterms:W3CDTF">2025-05-13T01:07:42Z</dcterms:modified>
</cp:coreProperties>
</file>